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tary\DG 2020 - 2021\Økonomi\"/>
    </mc:Choice>
  </mc:AlternateContent>
  <xr:revisionPtr revIDLastSave="0" documentId="13_ncr:1_{692710DE-9603-491F-BC8E-68720419A9A7}" xr6:coauthVersionLast="45" xr6:coauthVersionMax="45" xr10:uidLastSave="{00000000-0000-0000-0000-000000000000}"/>
  <bookViews>
    <workbookView xWindow="-108" yWindow="-108" windowWidth="23256" windowHeight="12576" xr2:uid="{56C7700A-C3BF-CE4A-92E8-E1630B276F67}"/>
  </bookViews>
  <sheets>
    <sheet name="Revidert Budsjett D2250" sheetId="1" r:id="rId1"/>
    <sheet name="Noter til Budsjet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D67" i="1"/>
  <c r="E67" i="1"/>
  <c r="D72" i="1"/>
  <c r="D61" i="1"/>
  <c r="D48" i="1"/>
  <c r="D37" i="1"/>
  <c r="D21" i="1"/>
  <c r="D13" i="1"/>
  <c r="D74" i="1" l="1"/>
  <c r="F48" i="1" l="1"/>
  <c r="E19" i="1"/>
  <c r="E16" i="1"/>
  <c r="E17" i="1" l="1"/>
  <c r="J11" i="2"/>
  <c r="E9" i="1"/>
  <c r="E6" i="1"/>
  <c r="J9" i="2" l="1"/>
  <c r="J8" i="2"/>
  <c r="J7" i="2"/>
  <c r="J5" i="2"/>
  <c r="E61" i="1" l="1"/>
  <c r="E48" i="1"/>
  <c r="E37" i="1"/>
  <c r="E21" i="1"/>
  <c r="E13" i="1"/>
  <c r="C78" i="1"/>
  <c r="C72" i="1"/>
  <c r="C61" i="1"/>
  <c r="C48" i="1"/>
  <c r="C37" i="1"/>
  <c r="C21" i="1"/>
  <c r="C74" i="1" l="1"/>
  <c r="E74" i="1"/>
  <c r="C88" i="1"/>
  <c r="C80" i="1"/>
  <c r="C13" i="1"/>
</calcChain>
</file>

<file path=xl/sharedStrings.xml><?xml version="1.0" encoding="utf-8"?>
<sst xmlns="http://schemas.openxmlformats.org/spreadsheetml/2006/main" count="172" uniqueCount="168">
  <si>
    <t>Inntekter</t>
  </si>
  <si>
    <t>Medlemskontigenter</t>
  </si>
  <si>
    <t>Reversert avsetning tidl.års kont</t>
  </si>
  <si>
    <t>Refusjon RI</t>
  </si>
  <si>
    <t>Inntekter medlemssider</t>
  </si>
  <si>
    <t>MVA kompensasjon</t>
  </si>
  <si>
    <t>Handicamp, overført balanse</t>
  </si>
  <si>
    <t>Til gode fra klubber nettstd.kost</t>
  </si>
  <si>
    <t>Sum Inntekter</t>
  </si>
  <si>
    <t>Utgifter</t>
  </si>
  <si>
    <t>Magasin Rotary Norden</t>
  </si>
  <si>
    <t>Norsk Rotaryforum</t>
  </si>
  <si>
    <t>Handicamp</t>
  </si>
  <si>
    <t>Hjemmesider Norfo</t>
  </si>
  <si>
    <t>TRF øremerket End polio Now</t>
  </si>
  <si>
    <t>Sum Rotary felles</t>
  </si>
  <si>
    <t>Trykksaker,rekv.Etc</t>
  </si>
  <si>
    <t>Revisjon /regnskap</t>
  </si>
  <si>
    <t>Telefon IT</t>
  </si>
  <si>
    <t>Porto</t>
  </si>
  <si>
    <t>Forsikring</t>
  </si>
  <si>
    <t>Rotary Vest</t>
  </si>
  <si>
    <t>Gaver /bidrag</t>
  </si>
  <si>
    <t>Sekretær/regnskapstjenester</t>
  </si>
  <si>
    <t>Diverse møteutgifter</t>
  </si>
  <si>
    <t>Andre utgifter</t>
  </si>
  <si>
    <t>Guvernørens reisekostnader</t>
  </si>
  <si>
    <t>Representasjon</t>
  </si>
  <si>
    <t>Bank og kortgebyr</t>
  </si>
  <si>
    <t>Tap og fordringer /kontigentkrav</t>
  </si>
  <si>
    <t>Sum Kontor / Administrasjon</t>
  </si>
  <si>
    <t>Distriktsaktiviteter</t>
  </si>
  <si>
    <t>Ungdomsutveksling</t>
  </si>
  <si>
    <t>Ungdomsleir</t>
  </si>
  <si>
    <t>Ass Guvernører</t>
  </si>
  <si>
    <t>Styrking av AG funskjonen</t>
  </si>
  <si>
    <t>Distrikt Hovedkomiteer</t>
  </si>
  <si>
    <t>Ryla</t>
  </si>
  <si>
    <t>10000 Happy Birthdays</t>
  </si>
  <si>
    <t>Nye klubber</t>
  </si>
  <si>
    <t>Sum Distriktskostnader</t>
  </si>
  <si>
    <t>Distriktskonferanse</t>
  </si>
  <si>
    <t>Internasjonale distriktskonferanse</t>
  </si>
  <si>
    <t>Distriksrådsamlinger</t>
  </si>
  <si>
    <t>Reiser Distriktsrådsamlinger</t>
  </si>
  <si>
    <t>AG opplæring</t>
  </si>
  <si>
    <t>Distrikt Team Trenings Seminar</t>
  </si>
  <si>
    <t>President Elect TS</t>
  </si>
  <si>
    <t>Pre- Pets (inkl reise DGE)</t>
  </si>
  <si>
    <t>Norfo/andre møter</t>
  </si>
  <si>
    <t>Besøk av RI verdenspresident</t>
  </si>
  <si>
    <t>Sum Nasjonale møter</t>
  </si>
  <si>
    <t>Sonemøter</t>
  </si>
  <si>
    <t>Guvernørskolen</t>
  </si>
  <si>
    <t>Convention</t>
  </si>
  <si>
    <t>Council of Legislation</t>
  </si>
  <si>
    <t>Sum Internationale møter</t>
  </si>
  <si>
    <t>GSE/SVE</t>
  </si>
  <si>
    <t>TRF komitemøter</t>
  </si>
  <si>
    <t>Prosjektstøtte TRF konto</t>
  </si>
  <si>
    <t>Sum Rotary Foundation</t>
  </si>
  <si>
    <t>Sum utgifter</t>
  </si>
  <si>
    <t>Annen renteinntekt</t>
  </si>
  <si>
    <t>Sum inntekter</t>
  </si>
  <si>
    <t>Årsresultat</t>
  </si>
  <si>
    <t>Foreslegen disponering</t>
  </si>
  <si>
    <t>Annual fund</t>
  </si>
  <si>
    <t>Avsatt til Happy Birthdays</t>
  </si>
  <si>
    <t>Avsatt til End Polio Now</t>
  </si>
  <si>
    <t>Til egenkapital</t>
  </si>
  <si>
    <t>Sum Disponert</t>
  </si>
  <si>
    <t>1 og 4</t>
  </si>
  <si>
    <t>1 og 5</t>
  </si>
  <si>
    <t>3 og 7</t>
  </si>
  <si>
    <t>2,18  og 23</t>
  </si>
  <si>
    <t xml:space="preserve">Regnskap </t>
  </si>
  <si>
    <t>Budsjett</t>
  </si>
  <si>
    <t>Noter</t>
  </si>
  <si>
    <t>2018-2019</t>
  </si>
  <si>
    <t>2020 - 2021</t>
  </si>
  <si>
    <t>2020-2021</t>
  </si>
  <si>
    <t>Note 1</t>
  </si>
  <si>
    <t>Antall medl.</t>
  </si>
  <si>
    <t>Note 2</t>
  </si>
  <si>
    <t>RI refusjon av Guvernørens reisekostnader fa RI</t>
  </si>
  <si>
    <t>Note 3</t>
  </si>
  <si>
    <t>Note 4</t>
  </si>
  <si>
    <t>Rotary Norden kr. 76 pr. Medlem; forventa medlemstall over året 1750</t>
  </si>
  <si>
    <t>Note 5</t>
  </si>
  <si>
    <t>NORFO kr. 160 pr. Medlem;</t>
  </si>
  <si>
    <t xml:space="preserve"> forventa medlemstall over året 1750</t>
  </si>
  <si>
    <t>Note 6</t>
  </si>
  <si>
    <t>NORFO har vedteke at Handicamp utgår frå 2017</t>
  </si>
  <si>
    <t>Note 7</t>
  </si>
  <si>
    <t>Note 8</t>
  </si>
  <si>
    <t>Trykksaker for utdeling</t>
  </si>
  <si>
    <t>Note 9</t>
  </si>
  <si>
    <t>Revisor BDO (Satavanger) forventa kr. 20000 og kr. 25000 til rekneskap</t>
  </si>
  <si>
    <t>Note 10</t>
  </si>
  <si>
    <t>Telefonutgifter for Guvernør</t>
  </si>
  <si>
    <t>Note 11</t>
  </si>
  <si>
    <t>I hvudsak utsending av info. Materiell til klubbane.</t>
  </si>
  <si>
    <t>Note 12</t>
  </si>
  <si>
    <t>Forsikring av Guvernør kjede - Gjensidige</t>
  </si>
  <si>
    <t>Note 13</t>
  </si>
  <si>
    <t>Kommunikasjon med klubbane. Distriktet dekker deler av utgiftene.</t>
  </si>
  <si>
    <t>Note 14</t>
  </si>
  <si>
    <t>Gaver</t>
  </si>
  <si>
    <t>Note 15</t>
  </si>
  <si>
    <t>Utlegg knyttet til Distriktssekretær</t>
  </si>
  <si>
    <t>Note 16</t>
  </si>
  <si>
    <t>For eksempel intervjuer med nye kandidater til stilling i distrikt</t>
  </si>
  <si>
    <t>Note 17</t>
  </si>
  <si>
    <t xml:space="preserve">Diverse knyttet til administrativt arbeid </t>
  </si>
  <si>
    <t>Note 18</t>
  </si>
  <si>
    <t>Guvernørens reisekostnader,utgifter til drift og administrasjon. Posten er ju.stert for kr. 3,50 pr. Km for å ungå person skatt.</t>
  </si>
  <si>
    <t>Note 19</t>
  </si>
  <si>
    <t>Note 20</t>
  </si>
  <si>
    <t xml:space="preserve">Prepets og vårmøter samt invitasjon av gjester fra utland </t>
  </si>
  <si>
    <t>Note 21</t>
  </si>
  <si>
    <t>Note 22</t>
  </si>
  <si>
    <t>Note 23</t>
  </si>
  <si>
    <t>Note 24</t>
  </si>
  <si>
    <t>Kost knyttet til arbeid for Distriktstrener 10´, TRF 5´ og District Membership leder 10´</t>
  </si>
  <si>
    <t>Note 26</t>
  </si>
  <si>
    <t>Distriktskonferansen - kostnader utover egenandel  fra deltakerne</t>
  </si>
  <si>
    <t>Note 27</t>
  </si>
  <si>
    <t>Reisekostnader for DG´s besøk på andres distriktskonferanser. Ikkje planlagt I år.</t>
  </si>
  <si>
    <t>Note 28</t>
  </si>
  <si>
    <t>Samlinger for DG, DGE,DGN,I*PDG+ AG . Posten inkluderer multimøte samlinger.</t>
  </si>
  <si>
    <t>Note 29</t>
  </si>
  <si>
    <t xml:space="preserve">Distriktsamlinger,2 ganger pr. år. Distriktsråd, AG-er og distriktes tillitsvalgte, </t>
  </si>
  <si>
    <t>Note 30</t>
  </si>
  <si>
    <t xml:space="preserve">Kostnader vedr PETS </t>
  </si>
  <si>
    <t>Note 31</t>
  </si>
  <si>
    <t>Note 32</t>
  </si>
  <si>
    <t>Note 33</t>
  </si>
  <si>
    <t>Note 34</t>
  </si>
  <si>
    <t>Sum pr. medl.</t>
  </si>
  <si>
    <t>Noter til budsjett for Distrikt 2250, 2020 - 2021</t>
  </si>
  <si>
    <t>Reiseaktivitet for TRF komiteen.</t>
  </si>
  <si>
    <t>Kostnader knytta til Ass. Guvernør sine aktivitetar og media og IT-hjelpar.</t>
  </si>
  <si>
    <t>Note 25</t>
  </si>
  <si>
    <t>0</t>
  </si>
  <si>
    <t xml:space="preserve">Grunna Covid-19 vert det inga ungdomsutveksling I år </t>
  </si>
  <si>
    <t xml:space="preserve"> Grunna Covid-19 vert det inga ungdomsutveksling I år			</t>
  </si>
  <si>
    <t>Besøk av RI representant, DG'er fra andre land og distrikt. Kostnadene tatt inn under note 20</t>
  </si>
  <si>
    <t>Midlar til hjelp for etablering av nye klubbar i D2250</t>
  </si>
  <si>
    <t xml:space="preserve">Inngåande og utgåande kontingentar er basert på medlemstallet pr.01.07.2020 på 1687og følgande kontingentar: </t>
  </si>
  <si>
    <t>Distriktskontingent kr.367;Rotary Norden kr. 76 og NORFO kr. 160 totalt kr. 603 per medlem</t>
  </si>
  <si>
    <t>Vidarebelastning av vedlikehald heimesida kr. 750 pr. Klubb; 45 klubbar +D 2250</t>
  </si>
  <si>
    <t>Komentarar</t>
  </si>
  <si>
    <t>Medl.per 01.07.20</t>
  </si>
  <si>
    <t>Faktisk fra RI</t>
  </si>
  <si>
    <t>Note 35</t>
  </si>
  <si>
    <t>Kostnader med Nettbedrift</t>
  </si>
  <si>
    <t>Sonemøte / GETS for DGE + DGN vert ikkje gjennomført grunna Covid-19, dekker ikkje refunderte kostnader.</t>
  </si>
  <si>
    <t>??</t>
  </si>
  <si>
    <t>Convention kost for Guvernørdeltaking. Konsekvens Covid-19??</t>
  </si>
  <si>
    <t>Kostnader ved deltaking på Council of Legislation. Konsekvens Covid-19??</t>
  </si>
  <si>
    <t>27,008</t>
  </si>
  <si>
    <t>-1000</t>
  </si>
  <si>
    <t>4,950</t>
  </si>
  <si>
    <t>Budsjett PETS</t>
  </si>
  <si>
    <t>Budsjett Årsmøte</t>
  </si>
  <si>
    <t>18.09.2020</t>
  </si>
  <si>
    <t>Kostnad medheimeside 45 klubbar + D 2250</t>
  </si>
  <si>
    <t>Revidert Budsjett D2250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</si>
</sst>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 * #,##0_ ;_ * \-#,##0_ ;_ * &quot;-&quot;??_ ;_ @_ 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omic Sans MS"/>
      <family val="4"/>
    </font>
    <font>
      <sz val="14"/>
      <name val="Comic Sans MS"/>
      <family val="4"/>
    </font>
    <font>
      <b/>
      <sz val="11"/>
      <color theme="1"/>
      <name val="Comic Sans MS"/>
      <family val="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sz val="9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color theme="0"/>
      <name val="Comic Sans MS"/>
      <family val="4"/>
    </font>
    <font>
      <sz val="9"/>
      <color rgb="FFFF0000"/>
      <name val="Comic Sans MS"/>
      <family val="4"/>
    </font>
    <font>
      <b/>
      <sz val="14"/>
      <color theme="1"/>
      <name val="Comic Sans MS"/>
      <family val="4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Border="1"/>
    <xf numFmtId="0" fontId="0" fillId="0" borderId="0" xfId="0" applyBorder="1"/>
    <xf numFmtId="165" fontId="3" fillId="0" borderId="0" xfId="1" applyNumberFormat="1" applyFont="1" applyFill="1" applyBorder="1"/>
    <xf numFmtId="3" fontId="0" fillId="0" borderId="0" xfId="0" applyNumberForma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3" borderId="8" xfId="0" applyFont="1" applyFill="1" applyBorder="1"/>
    <xf numFmtId="0" fontId="10" fillId="3" borderId="11" xfId="0" applyFont="1" applyFill="1" applyBorder="1"/>
    <xf numFmtId="3" fontId="10" fillId="3" borderId="5" xfId="0" applyNumberFormat="1" applyFont="1" applyFill="1" applyBorder="1" applyAlignment="1">
      <alignment horizontal="center"/>
    </xf>
    <xf numFmtId="165" fontId="10" fillId="3" borderId="5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4" xfId="0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1" fillId="0" borderId="5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0" fontId="11" fillId="0" borderId="9" xfId="0" applyFont="1" applyBorder="1" applyAlignment="1">
      <alignment horizontal="center"/>
    </xf>
    <xf numFmtId="0" fontId="10" fillId="0" borderId="3" xfId="0" applyFont="1" applyBorder="1"/>
    <xf numFmtId="49" fontId="10" fillId="2" borderId="3" xfId="0" applyNumberFormat="1" applyFont="1" applyFill="1" applyBorder="1" applyAlignment="1">
      <alignment horizontal="center" vertical="center"/>
    </xf>
    <xf numFmtId="0" fontId="20" fillId="0" borderId="6" xfId="0" applyFont="1" applyBorder="1"/>
    <xf numFmtId="0" fontId="19" fillId="0" borderId="4" xfId="0" applyFont="1" applyBorder="1"/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23" fillId="2" borderId="2" xfId="1" applyNumberFormat="1" applyFont="1" applyFill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165" fontId="25" fillId="2" borderId="6" xfId="1" applyNumberFormat="1" applyFont="1" applyFill="1" applyBorder="1" applyAlignment="1">
      <alignment horizontal="center" vertical="center"/>
    </xf>
    <xf numFmtId="165" fontId="12" fillId="2" borderId="6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1" fillId="0" borderId="5" xfId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165" fontId="19" fillId="2" borderId="12" xfId="1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5" fontId="11" fillId="0" borderId="4" xfId="1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5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11" fillId="0" borderId="2" xfId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2" borderId="16" xfId="1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165" fontId="11" fillId="2" borderId="16" xfId="1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1" fillId="0" borderId="18" xfId="0" applyFont="1" applyBorder="1"/>
    <xf numFmtId="0" fontId="11" fillId="2" borderId="18" xfId="0" applyFont="1" applyFill="1" applyBorder="1"/>
    <xf numFmtId="3" fontId="11" fillId="0" borderId="16" xfId="0" applyNumberFormat="1" applyFont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164" fontId="11" fillId="0" borderId="16" xfId="1" applyFont="1" applyFill="1" applyBorder="1" applyAlignment="1">
      <alignment horizontal="center" vertical="center"/>
    </xf>
    <xf numFmtId="165" fontId="11" fillId="2" borderId="5" xfId="1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applyFont="1" applyBorder="1" applyAlignment="1"/>
    <xf numFmtId="0" fontId="16" fillId="0" borderId="2" xfId="0" applyFont="1" applyBorder="1" applyAlignment="1"/>
    <xf numFmtId="0" fontId="16" fillId="0" borderId="12" xfId="0" applyFont="1" applyBorder="1" applyAlignment="1"/>
    <xf numFmtId="3" fontId="10" fillId="3" borderId="6" xfId="0" applyNumberFormat="1" applyFont="1" applyFill="1" applyBorder="1" applyAlignment="1">
      <alignment horizontal="center" vertical="top" wrapText="1"/>
    </xf>
    <xf numFmtId="165" fontId="24" fillId="4" borderId="2" xfId="1" applyNumberFormat="1" applyFont="1" applyFill="1" applyBorder="1" applyAlignment="1">
      <alignment vertical="center" wrapText="1"/>
    </xf>
    <xf numFmtId="165" fontId="10" fillId="3" borderId="6" xfId="1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top"/>
    </xf>
    <xf numFmtId="0" fontId="0" fillId="0" borderId="12" xfId="0" applyBorder="1"/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165" fontId="0" fillId="2" borderId="4" xfId="1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2" borderId="5" xfId="1" applyNumberFormat="1" applyFont="1" applyFill="1" applyBorder="1" applyAlignment="1">
      <alignment horizontal="right"/>
    </xf>
    <xf numFmtId="165" fontId="23" fillId="2" borderId="2" xfId="1" applyNumberFormat="1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165" fontId="11" fillId="2" borderId="4" xfId="1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165" fontId="0" fillId="2" borderId="16" xfId="1" applyNumberFormat="1" applyFont="1" applyFill="1" applyBorder="1" applyAlignment="1">
      <alignment horizontal="right"/>
    </xf>
    <xf numFmtId="165" fontId="11" fillId="2" borderId="16" xfId="1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right"/>
    </xf>
    <xf numFmtId="165" fontId="0" fillId="2" borderId="17" xfId="1" applyNumberFormat="1" applyFont="1" applyFill="1" applyBorder="1" applyAlignment="1">
      <alignment horizontal="right"/>
    </xf>
    <xf numFmtId="165" fontId="11" fillId="2" borderId="17" xfId="1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165" fontId="10" fillId="2" borderId="13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165" fontId="11" fillId="2" borderId="6" xfId="1" applyNumberFormat="1" applyFont="1" applyFill="1" applyBorder="1" applyAlignment="1">
      <alignment horizontal="right"/>
    </xf>
    <xf numFmtId="165" fontId="23" fillId="2" borderId="6" xfId="1" applyNumberFormat="1" applyFont="1" applyFill="1" applyBorder="1" applyAlignment="1">
      <alignment horizontal="right"/>
    </xf>
    <xf numFmtId="165" fontId="10" fillId="2" borderId="8" xfId="1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5" fontId="11" fillId="2" borderId="0" xfId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65" fontId="10" fillId="2" borderId="9" xfId="1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94A9-F670-5244-927B-4197FAD9CF5E}">
  <sheetPr>
    <pageSetUpPr fitToPage="1"/>
  </sheetPr>
  <dimension ref="A2:J96"/>
  <sheetViews>
    <sheetView tabSelected="1" topLeftCell="A59" zoomScaleNormal="100" workbookViewId="0">
      <selection activeCell="K3" sqref="K3"/>
    </sheetView>
  </sheetViews>
  <sheetFormatPr baseColWidth="10" defaultRowHeight="15.6" x14ac:dyDescent="0.3"/>
  <cols>
    <col min="1" max="1" width="9.296875" customWidth="1"/>
    <col min="2" max="2" width="32.59765625" customWidth="1"/>
    <col min="3" max="3" width="10.796875" customWidth="1"/>
    <col min="4" max="4" width="12" customWidth="1"/>
    <col min="5" max="5" width="12.296875" customWidth="1"/>
    <col min="6" max="7" width="14.5" customWidth="1"/>
  </cols>
  <sheetData>
    <row r="2" spans="1:10" ht="21.6" thickBot="1" x14ac:dyDescent="0.55000000000000004">
      <c r="B2" s="122"/>
      <c r="C2" s="123"/>
      <c r="D2" s="123"/>
      <c r="E2" s="123"/>
      <c r="F2" s="123"/>
    </row>
    <row r="3" spans="1:10" s="130" customFormat="1" ht="34.200000000000003" thickBot="1" x14ac:dyDescent="0.55000000000000004">
      <c r="A3" s="124" t="s">
        <v>167</v>
      </c>
      <c r="B3" s="125"/>
      <c r="C3" s="126" t="s">
        <v>75</v>
      </c>
      <c r="D3" s="127" t="s">
        <v>163</v>
      </c>
      <c r="E3" s="128" t="s">
        <v>164</v>
      </c>
      <c r="F3" s="131" t="s">
        <v>151</v>
      </c>
      <c r="G3" s="129" t="s">
        <v>77</v>
      </c>
    </row>
    <row r="4" spans="1:10" ht="18" thickBot="1" x14ac:dyDescent="0.5">
      <c r="A4" s="9"/>
      <c r="B4" s="10"/>
      <c r="C4" s="11" t="s">
        <v>78</v>
      </c>
      <c r="D4" s="41" t="s">
        <v>79</v>
      </c>
      <c r="E4" s="12" t="s">
        <v>79</v>
      </c>
      <c r="F4" s="132" t="s">
        <v>165</v>
      </c>
      <c r="G4" s="109" t="s">
        <v>80</v>
      </c>
    </row>
    <row r="5" spans="1:10" ht="17.399999999999999" x14ac:dyDescent="0.45">
      <c r="A5" s="13"/>
      <c r="B5" s="14" t="s">
        <v>0</v>
      </c>
      <c r="C5" s="103"/>
      <c r="D5" s="145"/>
      <c r="E5" s="146"/>
      <c r="F5" s="52"/>
      <c r="G5" s="106"/>
    </row>
    <row r="6" spans="1:10" ht="17.399999999999999" x14ac:dyDescent="0.45">
      <c r="A6" s="13">
        <v>3100</v>
      </c>
      <c r="B6" s="15" t="s">
        <v>1</v>
      </c>
      <c r="C6" s="102">
        <v>1035495.95</v>
      </c>
      <c r="D6" s="147">
        <v>1023894</v>
      </c>
      <c r="E6" s="148">
        <f>1687*603</f>
        <v>1017261</v>
      </c>
      <c r="F6" s="54" t="s">
        <v>152</v>
      </c>
      <c r="G6" s="106">
        <v>1</v>
      </c>
    </row>
    <row r="7" spans="1:10" ht="16.8" x14ac:dyDescent="0.4">
      <c r="A7" s="13">
        <v>3101</v>
      </c>
      <c r="B7" s="15" t="s">
        <v>2</v>
      </c>
      <c r="C7" s="102">
        <v>0</v>
      </c>
      <c r="D7" s="149">
        <v>0</v>
      </c>
      <c r="E7" s="150">
        <v>0</v>
      </c>
      <c r="F7" s="55"/>
      <c r="G7" s="106"/>
    </row>
    <row r="8" spans="1:10" ht="16.8" x14ac:dyDescent="0.4">
      <c r="A8" s="13">
        <v>3200</v>
      </c>
      <c r="B8" s="15" t="s">
        <v>3</v>
      </c>
      <c r="C8" s="102">
        <v>168043</v>
      </c>
      <c r="D8" s="149">
        <v>167042</v>
      </c>
      <c r="E8" s="150">
        <v>157973</v>
      </c>
      <c r="F8" s="56" t="s">
        <v>153</v>
      </c>
      <c r="G8" s="106">
        <v>2</v>
      </c>
    </row>
    <row r="9" spans="1:10" ht="16.8" x14ac:dyDescent="0.4">
      <c r="A9" s="13">
        <v>3300</v>
      </c>
      <c r="B9" s="15" t="s">
        <v>4</v>
      </c>
      <c r="C9" s="103">
        <v>33750</v>
      </c>
      <c r="D9" s="147">
        <v>33750</v>
      </c>
      <c r="E9" s="151">
        <f>45*750</f>
        <v>33750</v>
      </c>
      <c r="F9" s="55"/>
      <c r="G9" s="106">
        <v>3</v>
      </c>
    </row>
    <row r="10" spans="1:10" ht="17.399999999999999" thickBot="1" x14ac:dyDescent="0.45">
      <c r="A10" s="13">
        <v>3301</v>
      </c>
      <c r="B10" s="15" t="s">
        <v>5</v>
      </c>
      <c r="C10" s="103">
        <v>59241.56</v>
      </c>
      <c r="D10" s="149"/>
      <c r="E10" s="150"/>
      <c r="F10" s="55"/>
      <c r="G10" s="106"/>
    </row>
    <row r="11" spans="1:10" ht="17.399999999999999" thickBot="1" x14ac:dyDescent="0.45">
      <c r="A11" s="13">
        <v>3901</v>
      </c>
      <c r="B11" s="15" t="s">
        <v>6</v>
      </c>
      <c r="C11" s="104">
        <v>0</v>
      </c>
      <c r="D11" s="149">
        <v>0</v>
      </c>
      <c r="E11" s="150">
        <v>0</v>
      </c>
      <c r="F11" s="55"/>
      <c r="G11" s="106"/>
      <c r="J11" s="43"/>
    </row>
    <row r="12" spans="1:10" ht="17.399999999999999" thickBot="1" x14ac:dyDescent="0.45">
      <c r="A12" s="13">
        <v>3902</v>
      </c>
      <c r="B12" s="15" t="s">
        <v>7</v>
      </c>
      <c r="C12" s="105">
        <v>0</v>
      </c>
      <c r="D12" s="152">
        <v>0</v>
      </c>
      <c r="E12" s="153">
        <v>0</v>
      </c>
      <c r="F12" s="60"/>
      <c r="G12" s="106"/>
    </row>
    <row r="13" spans="1:10" ht="18" thickBot="1" x14ac:dyDescent="0.5">
      <c r="A13" s="34"/>
      <c r="B13" s="25" t="s">
        <v>8</v>
      </c>
      <c r="C13" s="112">
        <f ca="1">SUM(C6:C15)</f>
        <v>1296530.51</v>
      </c>
      <c r="D13" s="154">
        <f>SUM(D6:D12)</f>
        <v>1224686</v>
      </c>
      <c r="E13" s="155">
        <f>SUM(E6:E12)</f>
        <v>1208984</v>
      </c>
      <c r="F13" s="62">
        <v>-30975</v>
      </c>
      <c r="G13" s="44"/>
    </row>
    <row r="14" spans="1:10" ht="17.399999999999999" thickBot="1" x14ac:dyDescent="0.45">
      <c r="A14" s="20"/>
      <c r="B14" s="33"/>
      <c r="C14" s="58">
        <v>0</v>
      </c>
      <c r="D14" s="156"/>
      <c r="E14" s="157"/>
      <c r="F14" s="137"/>
      <c r="G14" s="45"/>
    </row>
    <row r="15" spans="1:10" ht="18" thickBot="1" x14ac:dyDescent="0.5">
      <c r="A15" s="20"/>
      <c r="B15" s="25" t="s">
        <v>9</v>
      </c>
      <c r="C15" s="64"/>
      <c r="D15" s="158"/>
      <c r="E15" s="159"/>
      <c r="F15" s="60"/>
      <c r="G15" s="46"/>
    </row>
    <row r="16" spans="1:10" ht="16.8" x14ac:dyDescent="0.4">
      <c r="A16" s="17">
        <v>4100</v>
      </c>
      <c r="B16" s="15" t="s">
        <v>10</v>
      </c>
      <c r="C16" s="51">
        <v>132924</v>
      </c>
      <c r="D16" s="140">
        <v>133000</v>
      </c>
      <c r="E16" s="160">
        <f>1750*76</f>
        <v>133000</v>
      </c>
      <c r="F16" s="56"/>
      <c r="G16" s="39" t="s">
        <v>71</v>
      </c>
    </row>
    <row r="17" spans="1:7" ht="16.8" x14ac:dyDescent="0.4">
      <c r="A17" s="17">
        <v>4300</v>
      </c>
      <c r="B17" s="15" t="s">
        <v>11</v>
      </c>
      <c r="C17" s="51">
        <v>262650</v>
      </c>
      <c r="D17" s="141">
        <v>280000</v>
      </c>
      <c r="E17" s="161">
        <f>1750*160</f>
        <v>280000</v>
      </c>
      <c r="F17" s="56"/>
      <c r="G17" s="39" t="s">
        <v>72</v>
      </c>
    </row>
    <row r="18" spans="1:7" ht="16.8" x14ac:dyDescent="0.4">
      <c r="A18" s="17">
        <v>4400</v>
      </c>
      <c r="B18" s="15" t="s">
        <v>12</v>
      </c>
      <c r="C18" s="51">
        <v>35250</v>
      </c>
      <c r="D18" s="142">
        <v>0</v>
      </c>
      <c r="E18" s="162">
        <v>0</v>
      </c>
      <c r="F18" s="55"/>
      <c r="G18" s="39">
        <v>6</v>
      </c>
    </row>
    <row r="19" spans="1:7" ht="16.8" x14ac:dyDescent="0.4">
      <c r="A19" s="17">
        <v>4310</v>
      </c>
      <c r="B19" s="15" t="s">
        <v>13</v>
      </c>
      <c r="C19" s="51">
        <v>0</v>
      </c>
      <c r="D19" s="141">
        <v>33750</v>
      </c>
      <c r="E19" s="161">
        <f>46*750</f>
        <v>34500</v>
      </c>
      <c r="F19" s="55"/>
      <c r="G19" s="39" t="s">
        <v>73</v>
      </c>
    </row>
    <row r="20" spans="1:7" ht="17.399999999999999" thickBot="1" x14ac:dyDescent="0.45">
      <c r="A20" s="17">
        <v>4500</v>
      </c>
      <c r="B20" s="15" t="s">
        <v>14</v>
      </c>
      <c r="C20" s="51">
        <v>0</v>
      </c>
      <c r="D20" s="143">
        <v>0</v>
      </c>
      <c r="E20" s="161">
        <v>0</v>
      </c>
      <c r="F20" s="55"/>
      <c r="G20" s="39"/>
    </row>
    <row r="21" spans="1:7" ht="18" thickBot="1" x14ac:dyDescent="0.5">
      <c r="A21" s="17"/>
      <c r="B21" s="25" t="s">
        <v>15</v>
      </c>
      <c r="C21" s="61">
        <f>SUM(C16:C20)</f>
        <v>430824</v>
      </c>
      <c r="D21" s="144">
        <f>SUM(D16:D20)</f>
        <v>446750</v>
      </c>
      <c r="E21" s="163">
        <f>SUM(E16:E20)</f>
        <v>447500</v>
      </c>
      <c r="F21" s="67">
        <v>750</v>
      </c>
      <c r="G21" s="47"/>
    </row>
    <row r="22" spans="1:7" ht="17.399999999999999" thickBot="1" x14ac:dyDescent="0.45">
      <c r="A22" s="32"/>
      <c r="B22" s="33"/>
      <c r="C22" s="48"/>
      <c r="D22" s="68"/>
      <c r="E22" s="69"/>
      <c r="F22" s="70"/>
      <c r="G22" s="48"/>
    </row>
    <row r="23" spans="1:7" ht="16.8" x14ac:dyDescent="0.4">
      <c r="A23" s="17">
        <v>6100</v>
      </c>
      <c r="B23" s="15" t="s">
        <v>16</v>
      </c>
      <c r="C23" s="51">
        <v>13926.68</v>
      </c>
      <c r="D23" s="42">
        <v>15000</v>
      </c>
      <c r="E23" s="18">
        <v>20000</v>
      </c>
      <c r="F23" s="56">
        <v>5000</v>
      </c>
      <c r="G23" s="39">
        <v>8</v>
      </c>
    </row>
    <row r="24" spans="1:7" ht="16.8" x14ac:dyDescent="0.4">
      <c r="A24" s="17">
        <v>6200</v>
      </c>
      <c r="B24" s="15" t="s">
        <v>17</v>
      </c>
      <c r="C24" s="51">
        <v>45825</v>
      </c>
      <c r="D24" s="42">
        <v>45000</v>
      </c>
      <c r="E24" s="18">
        <v>45000</v>
      </c>
      <c r="F24" s="71"/>
      <c r="G24" s="39">
        <v>9</v>
      </c>
    </row>
    <row r="25" spans="1:7" ht="16.8" x14ac:dyDescent="0.4">
      <c r="A25" s="17">
        <v>6300</v>
      </c>
      <c r="B25" s="15" t="s">
        <v>18</v>
      </c>
      <c r="C25" s="51">
        <v>4378</v>
      </c>
      <c r="D25" s="42">
        <v>10000</v>
      </c>
      <c r="E25" s="18">
        <v>6000</v>
      </c>
      <c r="F25" s="56">
        <v>-4000</v>
      </c>
      <c r="G25" s="39">
        <v>10</v>
      </c>
    </row>
    <row r="26" spans="1:7" ht="16.8" x14ac:dyDescent="0.4">
      <c r="A26" s="17">
        <v>6350</v>
      </c>
      <c r="B26" s="15" t="s">
        <v>19</v>
      </c>
      <c r="C26" s="51">
        <v>324</v>
      </c>
      <c r="D26" s="42">
        <v>500</v>
      </c>
      <c r="E26" s="18">
        <v>500</v>
      </c>
      <c r="F26" s="71"/>
      <c r="G26" s="39">
        <v>11</v>
      </c>
    </row>
    <row r="27" spans="1:7" ht="16.8" x14ac:dyDescent="0.4">
      <c r="A27" s="17">
        <v>6400</v>
      </c>
      <c r="B27" s="15" t="s">
        <v>20</v>
      </c>
      <c r="C27" s="51">
        <v>1486</v>
      </c>
      <c r="D27" s="42">
        <v>1486</v>
      </c>
      <c r="E27" s="18">
        <v>1486</v>
      </c>
      <c r="F27" s="71"/>
      <c r="G27" s="39">
        <v>12</v>
      </c>
    </row>
    <row r="28" spans="1:7" ht="16.8" x14ac:dyDescent="0.4">
      <c r="A28" s="17">
        <v>6500</v>
      </c>
      <c r="B28" s="15" t="s">
        <v>21</v>
      </c>
      <c r="C28" s="51">
        <v>6000</v>
      </c>
      <c r="D28" s="42">
        <v>6000</v>
      </c>
      <c r="E28" s="18">
        <v>6000</v>
      </c>
      <c r="F28" s="71"/>
      <c r="G28" s="39">
        <v>13</v>
      </c>
    </row>
    <row r="29" spans="1:7" ht="16.8" x14ac:dyDescent="0.4">
      <c r="A29" s="17">
        <v>6600</v>
      </c>
      <c r="B29" s="15" t="s">
        <v>22</v>
      </c>
      <c r="C29" s="51">
        <v>5110</v>
      </c>
      <c r="D29" s="42">
        <v>5000</v>
      </c>
      <c r="E29" s="18">
        <v>5000</v>
      </c>
      <c r="F29" s="71"/>
      <c r="G29" s="39">
        <v>14</v>
      </c>
    </row>
    <row r="30" spans="1:7" ht="16.8" x14ac:dyDescent="0.4">
      <c r="A30" s="17">
        <v>6710</v>
      </c>
      <c r="B30" s="15" t="s">
        <v>23</v>
      </c>
      <c r="C30" s="51">
        <v>4777</v>
      </c>
      <c r="D30" s="42">
        <v>5000</v>
      </c>
      <c r="E30" s="18">
        <v>5000</v>
      </c>
      <c r="F30" s="71"/>
      <c r="G30" s="39">
        <v>15</v>
      </c>
    </row>
    <row r="31" spans="1:7" ht="16.8" x14ac:dyDescent="0.4">
      <c r="A31" s="17">
        <v>6850</v>
      </c>
      <c r="B31" s="15" t="s">
        <v>24</v>
      </c>
      <c r="C31" s="51">
        <v>3636</v>
      </c>
      <c r="D31" s="42">
        <v>4000</v>
      </c>
      <c r="E31" s="18">
        <v>4000</v>
      </c>
      <c r="F31" s="71"/>
      <c r="G31" s="39">
        <v>16</v>
      </c>
    </row>
    <row r="32" spans="1:7" ht="16.8" x14ac:dyDescent="0.4">
      <c r="A32" s="17">
        <v>6900</v>
      </c>
      <c r="B32" s="15" t="s">
        <v>25</v>
      </c>
      <c r="C32" s="51">
        <v>6071</v>
      </c>
      <c r="D32" s="42">
        <v>9000</v>
      </c>
      <c r="E32" s="18">
        <v>6000</v>
      </c>
      <c r="F32" s="56">
        <v>-3000</v>
      </c>
      <c r="G32" s="39">
        <v>17</v>
      </c>
    </row>
    <row r="33" spans="1:7" ht="16.8" x14ac:dyDescent="0.4">
      <c r="A33" s="17">
        <v>7145</v>
      </c>
      <c r="B33" s="15" t="s">
        <v>26</v>
      </c>
      <c r="C33" s="51">
        <v>123429</v>
      </c>
      <c r="D33" s="42">
        <v>140000</v>
      </c>
      <c r="E33" s="18">
        <v>140000</v>
      </c>
      <c r="F33" s="71"/>
      <c r="G33" s="39" t="s">
        <v>74</v>
      </c>
    </row>
    <row r="34" spans="1:7" ht="16.8" x14ac:dyDescent="0.4">
      <c r="A34" s="17">
        <v>7730</v>
      </c>
      <c r="B34" s="15" t="s">
        <v>27</v>
      </c>
      <c r="C34" s="51">
        <v>0</v>
      </c>
      <c r="D34" s="72"/>
      <c r="E34" s="73"/>
      <c r="F34" s="71"/>
      <c r="G34" s="39">
        <v>19</v>
      </c>
    </row>
    <row r="35" spans="1:7" ht="16.8" x14ac:dyDescent="0.4">
      <c r="A35" s="17">
        <v>7770</v>
      </c>
      <c r="B35" s="15" t="s">
        <v>28</v>
      </c>
      <c r="C35" s="51">
        <v>1131.3</v>
      </c>
      <c r="D35" s="42">
        <v>0</v>
      </c>
      <c r="E35" s="18">
        <v>2490</v>
      </c>
      <c r="F35" s="55">
        <v>2490</v>
      </c>
      <c r="G35" s="39">
        <v>35</v>
      </c>
    </row>
    <row r="36" spans="1:7" ht="17.399999999999999" thickBot="1" x14ac:dyDescent="0.45">
      <c r="A36" s="17">
        <v>7830</v>
      </c>
      <c r="B36" s="15" t="s">
        <v>29</v>
      </c>
      <c r="C36" s="51">
        <v>0</v>
      </c>
      <c r="D36" s="42">
        <v>0</v>
      </c>
      <c r="E36" s="18">
        <v>0</v>
      </c>
      <c r="F36" s="71"/>
      <c r="G36" s="39"/>
    </row>
    <row r="37" spans="1:7" ht="18" thickBot="1" x14ac:dyDescent="0.5">
      <c r="A37" s="19"/>
      <c r="B37" s="25" t="s">
        <v>30</v>
      </c>
      <c r="C37" s="74">
        <f>SUM(C23:C36)</f>
        <v>216093.97999999998</v>
      </c>
      <c r="D37" s="75">
        <f>SUM(D23:D36)</f>
        <v>240986</v>
      </c>
      <c r="E37" s="76">
        <f>SUM(E23:E36)</f>
        <v>241476</v>
      </c>
      <c r="F37" s="136">
        <v>490</v>
      </c>
      <c r="G37" s="45"/>
    </row>
    <row r="38" spans="1:7" ht="16.8" x14ac:dyDescent="0.4">
      <c r="A38" s="13"/>
      <c r="B38" s="21"/>
      <c r="C38" s="44"/>
      <c r="D38" s="77"/>
      <c r="E38" s="44"/>
      <c r="F38" s="77"/>
      <c r="G38" s="44"/>
    </row>
    <row r="39" spans="1:7" ht="16.8" x14ac:dyDescent="0.4">
      <c r="A39" s="13">
        <v>7050</v>
      </c>
      <c r="B39" s="113" t="s">
        <v>31</v>
      </c>
      <c r="C39" s="115">
        <v>20678</v>
      </c>
      <c r="D39" s="108">
        <v>20000</v>
      </c>
      <c r="E39" s="110">
        <v>20000</v>
      </c>
      <c r="F39" s="107"/>
      <c r="G39" s="111">
        <v>20</v>
      </c>
    </row>
    <row r="40" spans="1:7" ht="16.8" x14ac:dyDescent="0.4">
      <c r="A40" s="40">
        <v>7150</v>
      </c>
      <c r="B40" s="114" t="s">
        <v>32</v>
      </c>
      <c r="C40" s="116">
        <v>73213.34</v>
      </c>
      <c r="D40" s="108">
        <v>40000</v>
      </c>
      <c r="E40" s="110">
        <v>0</v>
      </c>
      <c r="F40" s="119">
        <v>-50000</v>
      </c>
      <c r="G40" s="121">
        <v>21</v>
      </c>
    </row>
    <row r="41" spans="1:7" ht="16.8" x14ac:dyDescent="0.4">
      <c r="A41" s="40">
        <v>7160</v>
      </c>
      <c r="B41" s="114" t="s">
        <v>33</v>
      </c>
      <c r="C41" s="116">
        <v>50000</v>
      </c>
      <c r="D41" s="108">
        <v>50000</v>
      </c>
      <c r="E41" s="110">
        <v>0</v>
      </c>
      <c r="F41" s="119">
        <v>-50000</v>
      </c>
      <c r="G41" s="121">
        <v>22</v>
      </c>
    </row>
    <row r="42" spans="1:7" ht="16.8" x14ac:dyDescent="0.4">
      <c r="A42" s="13">
        <v>7250</v>
      </c>
      <c r="B42" s="113" t="s">
        <v>34</v>
      </c>
      <c r="C42" s="115">
        <v>11091</v>
      </c>
      <c r="D42" s="108">
        <v>20000</v>
      </c>
      <c r="E42" s="110">
        <v>35000</v>
      </c>
      <c r="F42" s="120">
        <v>15000</v>
      </c>
      <c r="G42" s="111">
        <v>23</v>
      </c>
    </row>
    <row r="43" spans="1:7" ht="16.8" x14ac:dyDescent="0.4">
      <c r="A43" s="13">
        <v>7251</v>
      </c>
      <c r="B43" s="113" t="s">
        <v>35</v>
      </c>
      <c r="C43" s="117">
        <v>0</v>
      </c>
      <c r="D43" s="108">
        <v>0</v>
      </c>
      <c r="E43" s="110">
        <v>0</v>
      </c>
      <c r="F43" s="107"/>
      <c r="G43" s="111"/>
    </row>
    <row r="44" spans="1:7" ht="16.8" x14ac:dyDescent="0.4">
      <c r="A44" s="13">
        <v>7260</v>
      </c>
      <c r="B44" s="113" t="s">
        <v>36</v>
      </c>
      <c r="C44" s="115">
        <v>2259</v>
      </c>
      <c r="D44" s="108">
        <v>25000</v>
      </c>
      <c r="E44" s="110">
        <v>25000</v>
      </c>
      <c r="F44" s="107"/>
      <c r="G44" s="111">
        <v>24</v>
      </c>
    </row>
    <row r="45" spans="1:7" ht="16.8" x14ac:dyDescent="0.4">
      <c r="A45" s="13">
        <v>7280</v>
      </c>
      <c r="B45" s="113" t="s">
        <v>37</v>
      </c>
      <c r="C45" s="115">
        <v>0</v>
      </c>
      <c r="D45" s="108">
        <v>0</v>
      </c>
      <c r="E45" s="110">
        <v>0</v>
      </c>
      <c r="F45" s="107"/>
      <c r="G45" s="111"/>
    </row>
    <row r="46" spans="1:7" ht="16.8" x14ac:dyDescent="0.4">
      <c r="A46" s="13">
        <v>7285</v>
      </c>
      <c r="B46" s="113" t="s">
        <v>38</v>
      </c>
      <c r="C46" s="115">
        <v>33078.629999999997</v>
      </c>
      <c r="D46" s="108">
        <v>10000</v>
      </c>
      <c r="E46" s="110"/>
      <c r="F46" s="107"/>
      <c r="G46" s="111"/>
    </row>
    <row r="47" spans="1:7" ht="17.399999999999999" thickBot="1" x14ac:dyDescent="0.45">
      <c r="A47" s="13">
        <v>7290</v>
      </c>
      <c r="B47" s="21" t="s">
        <v>39</v>
      </c>
      <c r="C47" s="81">
        <v>0</v>
      </c>
      <c r="D47" s="101">
        <v>0</v>
      </c>
      <c r="E47" s="118">
        <v>25000</v>
      </c>
      <c r="F47" s="78">
        <v>25000</v>
      </c>
      <c r="G47" s="46">
        <v>25</v>
      </c>
    </row>
    <row r="48" spans="1:7" ht="18" thickBot="1" x14ac:dyDescent="0.5">
      <c r="A48" s="19"/>
      <c r="B48" s="25" t="s">
        <v>40</v>
      </c>
      <c r="C48" s="74">
        <f>SUM(C39:C47)</f>
        <v>190319.97</v>
      </c>
      <c r="D48" s="66">
        <f t="shared" ref="D48" si="0">SUM(D39:D47)</f>
        <v>165000</v>
      </c>
      <c r="E48" s="79">
        <f t="shared" ref="E48" si="1">SUM(E39:E47)</f>
        <v>105000</v>
      </c>
      <c r="F48" s="49">
        <f>F40+F41+F42+F47</f>
        <v>-60000</v>
      </c>
      <c r="G48" s="80"/>
    </row>
    <row r="49" spans="1:7" ht="16.8" x14ac:dyDescent="0.4">
      <c r="A49" s="13"/>
      <c r="B49" s="21"/>
      <c r="C49" s="44"/>
      <c r="D49" s="77"/>
      <c r="E49" s="65"/>
      <c r="F49" s="44"/>
      <c r="G49" s="77"/>
    </row>
    <row r="50" spans="1:7" x14ac:dyDescent="0.3">
      <c r="C50" s="71"/>
      <c r="D50" s="71"/>
      <c r="E50" s="138"/>
      <c r="F50" s="71"/>
      <c r="G50" s="71"/>
    </row>
    <row r="51" spans="1:7" ht="16.8" x14ac:dyDescent="0.4">
      <c r="A51" s="13">
        <v>7300</v>
      </c>
      <c r="B51" s="21" t="s">
        <v>41</v>
      </c>
      <c r="C51" s="51">
        <v>130000</v>
      </c>
      <c r="D51" s="100">
        <v>130000</v>
      </c>
      <c r="E51" s="94">
        <v>130000</v>
      </c>
      <c r="F51" s="71"/>
      <c r="G51" s="39">
        <v>26</v>
      </c>
    </row>
    <row r="52" spans="1:7" ht="16.8" x14ac:dyDescent="0.4">
      <c r="A52" s="13">
        <v>7311</v>
      </c>
      <c r="B52" s="21" t="s">
        <v>42</v>
      </c>
      <c r="C52" s="59">
        <v>0</v>
      </c>
      <c r="D52" s="71"/>
      <c r="E52" s="65"/>
      <c r="F52" s="71"/>
      <c r="G52" s="39">
        <v>27</v>
      </c>
    </row>
    <row r="53" spans="1:7" ht="16.8" x14ac:dyDescent="0.4">
      <c r="A53" s="13">
        <v>7350</v>
      </c>
      <c r="B53" s="21" t="s">
        <v>43</v>
      </c>
      <c r="C53" s="51">
        <v>12437.4</v>
      </c>
      <c r="D53" s="100">
        <v>30000</v>
      </c>
      <c r="E53" s="94">
        <v>30000</v>
      </c>
      <c r="F53" s="71"/>
      <c r="G53" s="39">
        <v>28</v>
      </c>
    </row>
    <row r="54" spans="1:7" ht="16.8" x14ac:dyDescent="0.4">
      <c r="A54" s="13">
        <v>7351</v>
      </c>
      <c r="B54" s="21" t="s">
        <v>44</v>
      </c>
      <c r="C54" s="59">
        <v>0</v>
      </c>
      <c r="D54" s="100">
        <v>0</v>
      </c>
      <c r="E54" s="94">
        <v>40000</v>
      </c>
      <c r="F54" s="56">
        <v>40000</v>
      </c>
      <c r="G54" s="39"/>
    </row>
    <row r="55" spans="1:7" ht="16.8" x14ac:dyDescent="0.4">
      <c r="A55" s="13">
        <v>7360</v>
      </c>
      <c r="B55" s="21" t="s">
        <v>45</v>
      </c>
      <c r="C55" s="39"/>
      <c r="D55" s="71"/>
      <c r="E55" s="65"/>
      <c r="F55" s="71"/>
      <c r="G55" s="39"/>
    </row>
    <row r="56" spans="1:7" ht="16.8" x14ac:dyDescent="0.4">
      <c r="A56" s="13">
        <v>7370</v>
      </c>
      <c r="B56" s="21" t="s">
        <v>46</v>
      </c>
      <c r="C56" s="51">
        <v>18954.2</v>
      </c>
      <c r="D56" s="100">
        <v>15000</v>
      </c>
      <c r="E56" s="94">
        <v>15000</v>
      </c>
      <c r="F56" s="71"/>
      <c r="G56" s="39">
        <v>29</v>
      </c>
    </row>
    <row r="57" spans="1:7" ht="16.8" x14ac:dyDescent="0.4">
      <c r="A57" s="13">
        <v>7400</v>
      </c>
      <c r="B57" s="21" t="s">
        <v>47</v>
      </c>
      <c r="C57" s="51">
        <v>80000</v>
      </c>
      <c r="D57" s="100">
        <v>80000</v>
      </c>
      <c r="E57" s="94">
        <v>80000</v>
      </c>
      <c r="F57" s="71"/>
      <c r="G57" s="39">
        <v>30</v>
      </c>
    </row>
    <row r="58" spans="1:7" ht="16.8" x14ac:dyDescent="0.4">
      <c r="A58" s="13">
        <v>7440</v>
      </c>
      <c r="B58" s="21" t="s">
        <v>48</v>
      </c>
      <c r="C58" s="59">
        <v>0</v>
      </c>
      <c r="D58" s="100">
        <v>0</v>
      </c>
      <c r="E58" s="94">
        <v>0</v>
      </c>
      <c r="F58" s="55" t="s">
        <v>157</v>
      </c>
      <c r="G58" s="39"/>
    </row>
    <row r="59" spans="1:7" ht="16.8" x14ac:dyDescent="0.4">
      <c r="A59" s="13">
        <v>7500</v>
      </c>
      <c r="B59" s="21" t="s">
        <v>49</v>
      </c>
      <c r="C59" s="59">
        <v>0</v>
      </c>
      <c r="D59" s="100">
        <v>0</v>
      </c>
      <c r="E59" s="94">
        <v>0</v>
      </c>
      <c r="F59" s="71"/>
      <c r="G59" s="39"/>
    </row>
    <row r="60" spans="1:7" ht="17.399999999999999" thickBot="1" x14ac:dyDescent="0.45">
      <c r="A60" s="13">
        <v>7560</v>
      </c>
      <c r="B60" s="21" t="s">
        <v>50</v>
      </c>
      <c r="C60" s="59">
        <v>0</v>
      </c>
      <c r="D60" s="71"/>
      <c r="E60" s="65"/>
      <c r="F60" s="71"/>
      <c r="G60" s="39"/>
    </row>
    <row r="61" spans="1:7" ht="18" thickBot="1" x14ac:dyDescent="0.5">
      <c r="A61" s="19"/>
      <c r="B61" s="25" t="s">
        <v>51</v>
      </c>
      <c r="C61" s="74">
        <f>SUM(C51:C60)</f>
        <v>241391.6</v>
      </c>
      <c r="D61" s="66">
        <f>SUM(D51:D58)</f>
        <v>255000</v>
      </c>
      <c r="E61" s="79">
        <f>SUM(E51:E58)</f>
        <v>295000</v>
      </c>
      <c r="F61" s="136">
        <v>40000</v>
      </c>
      <c r="G61" s="45"/>
    </row>
    <row r="62" spans="1:7" ht="16.8" x14ac:dyDescent="0.4">
      <c r="A62" s="13"/>
      <c r="B62" s="38"/>
      <c r="C62" s="39"/>
      <c r="D62" s="72"/>
      <c r="E62" s="73"/>
      <c r="F62" s="71"/>
      <c r="G62" s="39"/>
    </row>
    <row r="63" spans="1:7" ht="16.8" x14ac:dyDescent="0.4">
      <c r="A63" s="13">
        <v>7600</v>
      </c>
      <c r="B63" s="15" t="s">
        <v>52</v>
      </c>
      <c r="C63" s="51">
        <v>25567.41</v>
      </c>
      <c r="D63" s="42">
        <v>30000</v>
      </c>
      <c r="E63" s="18">
        <v>10000</v>
      </c>
      <c r="F63" s="56">
        <v>-20000</v>
      </c>
      <c r="G63" s="39">
        <v>31</v>
      </c>
    </row>
    <row r="64" spans="1:7" ht="16.8" x14ac:dyDescent="0.4">
      <c r="A64" s="13">
        <v>7650</v>
      </c>
      <c r="B64" s="15" t="s">
        <v>53</v>
      </c>
      <c r="C64" s="59">
        <v>0</v>
      </c>
      <c r="D64" s="42">
        <v>0</v>
      </c>
      <c r="E64" s="18">
        <v>0</v>
      </c>
      <c r="F64" s="71"/>
      <c r="G64" s="39"/>
    </row>
    <row r="65" spans="1:7" ht="16.8" x14ac:dyDescent="0.4">
      <c r="A65" s="13">
        <v>7700</v>
      </c>
      <c r="B65" s="15" t="s">
        <v>54</v>
      </c>
      <c r="C65" s="51">
        <v>10314.700000000001</v>
      </c>
      <c r="D65" s="42">
        <v>50000</v>
      </c>
      <c r="E65" s="18">
        <v>50000</v>
      </c>
      <c r="F65" s="55" t="s">
        <v>157</v>
      </c>
      <c r="G65" s="39">
        <v>32</v>
      </c>
    </row>
    <row r="66" spans="1:7" ht="17.399999999999999" thickBot="1" x14ac:dyDescent="0.45">
      <c r="A66" s="13">
        <v>7755</v>
      </c>
      <c r="B66" s="15" t="s">
        <v>55</v>
      </c>
      <c r="C66" s="51">
        <v>12735.44</v>
      </c>
      <c r="D66" s="42">
        <v>12000</v>
      </c>
      <c r="E66" s="18">
        <v>12000</v>
      </c>
      <c r="F66" s="55" t="s">
        <v>157</v>
      </c>
      <c r="G66" s="39">
        <v>33</v>
      </c>
    </row>
    <row r="67" spans="1:7" ht="18" thickBot="1" x14ac:dyDescent="0.5">
      <c r="A67" s="19"/>
      <c r="B67" s="14" t="s">
        <v>56</v>
      </c>
      <c r="C67" s="74">
        <f>SUM(C63:C66)</f>
        <v>48617.55</v>
      </c>
      <c r="D67" s="66">
        <f t="shared" ref="D67" si="2">SUM(D63:D66)</f>
        <v>92000</v>
      </c>
      <c r="E67" s="79">
        <f t="shared" ref="E67" si="3">SUM(E63:E66)</f>
        <v>72000</v>
      </c>
      <c r="F67" s="133">
        <v>-20000</v>
      </c>
      <c r="G67" s="39"/>
    </row>
    <row r="68" spans="1:7" ht="16.8" x14ac:dyDescent="0.4">
      <c r="A68" s="13"/>
      <c r="B68" s="15"/>
      <c r="C68" s="44"/>
      <c r="D68" s="53"/>
      <c r="E68" s="18"/>
      <c r="F68" s="134"/>
      <c r="G68" s="39"/>
    </row>
    <row r="69" spans="1:7" ht="16.8" x14ac:dyDescent="0.4">
      <c r="A69" s="13">
        <v>7755</v>
      </c>
      <c r="B69" s="15" t="s">
        <v>57</v>
      </c>
      <c r="C69" s="39"/>
      <c r="D69" s="42"/>
      <c r="E69" s="82"/>
      <c r="F69" s="134"/>
      <c r="G69" s="39"/>
    </row>
    <row r="70" spans="1:7" ht="16.8" x14ac:dyDescent="0.4">
      <c r="A70" s="13">
        <v>7900</v>
      </c>
      <c r="B70" s="15" t="s">
        <v>58</v>
      </c>
      <c r="C70" s="51">
        <v>23888.09</v>
      </c>
      <c r="D70" s="42">
        <v>21000</v>
      </c>
      <c r="E70" s="18">
        <v>21000</v>
      </c>
      <c r="F70" s="134"/>
      <c r="G70" s="39">
        <v>34</v>
      </c>
    </row>
    <row r="71" spans="1:7" ht="17.399999999999999" thickBot="1" x14ac:dyDescent="0.45">
      <c r="A71" s="13">
        <v>7980</v>
      </c>
      <c r="B71" s="15" t="s">
        <v>59</v>
      </c>
      <c r="C71" s="59">
        <v>0</v>
      </c>
      <c r="D71" s="72"/>
      <c r="E71" s="73"/>
      <c r="F71" s="134"/>
      <c r="G71" s="50"/>
    </row>
    <row r="72" spans="1:7" ht="18" thickBot="1" x14ac:dyDescent="0.5">
      <c r="A72" s="19"/>
      <c r="B72" s="25" t="s">
        <v>60</v>
      </c>
      <c r="C72" s="74">
        <f>SUM(C68:C71)</f>
        <v>23888.09</v>
      </c>
      <c r="D72" s="66">
        <f>SUM(D69:D70)</f>
        <v>21000</v>
      </c>
      <c r="E72" s="79">
        <v>21000</v>
      </c>
      <c r="F72" s="135"/>
      <c r="G72" s="45"/>
    </row>
    <row r="73" spans="1:7" ht="17.399999999999999" thickBot="1" x14ac:dyDescent="0.45">
      <c r="A73" s="17"/>
      <c r="B73" s="22"/>
      <c r="C73" s="39"/>
      <c r="D73" s="53"/>
      <c r="E73" s="18"/>
      <c r="F73" s="134"/>
      <c r="G73" s="39"/>
    </row>
    <row r="74" spans="1:7" ht="18" thickBot="1" x14ac:dyDescent="0.5">
      <c r="A74" s="20"/>
      <c r="B74" s="25" t="s">
        <v>61</v>
      </c>
      <c r="C74" s="83">
        <f>+C21+C37+C48+C61+C67+C72</f>
        <v>1151135.1900000002</v>
      </c>
      <c r="D74" s="66">
        <f>D72+D67+D61+D48+D37+D21</f>
        <v>1220736</v>
      </c>
      <c r="E74" s="79">
        <f>E72+E67+E61+E48+E37+E21</f>
        <v>1181976</v>
      </c>
      <c r="F74" s="136">
        <v>-38760</v>
      </c>
      <c r="G74" s="45"/>
    </row>
    <row r="75" spans="1:7" ht="17.399999999999999" x14ac:dyDescent="0.45">
      <c r="A75" s="17"/>
      <c r="B75" s="23" t="s">
        <v>62</v>
      </c>
      <c r="C75" s="39"/>
      <c r="D75" s="42"/>
      <c r="E75" s="18"/>
      <c r="F75" s="134"/>
      <c r="G75" s="39"/>
    </row>
    <row r="76" spans="1:7" ht="17.399999999999999" x14ac:dyDescent="0.45">
      <c r="A76" s="17"/>
      <c r="B76" s="23"/>
      <c r="C76" s="39"/>
      <c r="D76" s="84"/>
      <c r="E76" s="82"/>
      <c r="F76" s="134"/>
      <c r="G76" s="39"/>
    </row>
    <row r="77" spans="1:7" ht="17.399999999999999" thickBot="1" x14ac:dyDescent="0.45">
      <c r="A77" s="17">
        <v>8050</v>
      </c>
      <c r="B77" s="22" t="s">
        <v>62</v>
      </c>
      <c r="C77" s="51">
        <v>830</v>
      </c>
      <c r="D77" s="85" t="s">
        <v>161</v>
      </c>
      <c r="E77" s="86" t="s">
        <v>143</v>
      </c>
      <c r="F77" s="134"/>
      <c r="G77" s="39"/>
    </row>
    <row r="78" spans="1:7" ht="18" thickBot="1" x14ac:dyDescent="0.5">
      <c r="A78" s="17"/>
      <c r="B78" s="14" t="s">
        <v>63</v>
      </c>
      <c r="C78" s="74">
        <f>SUM(C77)</f>
        <v>830</v>
      </c>
      <c r="D78" s="87">
        <v>-1000</v>
      </c>
      <c r="E78" s="88">
        <v>0</v>
      </c>
      <c r="F78" s="134"/>
      <c r="G78" s="39"/>
    </row>
    <row r="79" spans="1:7" ht="18" thickBot="1" x14ac:dyDescent="0.5">
      <c r="A79" s="24"/>
      <c r="B79" s="15"/>
      <c r="C79" s="51"/>
      <c r="D79" s="89"/>
      <c r="E79" s="139"/>
      <c r="F79" s="134"/>
      <c r="G79" s="39"/>
    </row>
    <row r="80" spans="1:7" ht="18" thickBot="1" x14ac:dyDescent="0.5">
      <c r="A80" s="34"/>
      <c r="B80" s="35" t="s">
        <v>64</v>
      </c>
      <c r="C80" s="90">
        <f ca="1">+C13-C74+C78</f>
        <v>146224.81999999983</v>
      </c>
      <c r="D80" s="91" t="s">
        <v>162</v>
      </c>
      <c r="E80" s="36" t="s">
        <v>160</v>
      </c>
      <c r="F80" s="136">
        <v>22058</v>
      </c>
      <c r="G80" s="44"/>
    </row>
    <row r="81" spans="1:7" ht="18" thickBot="1" x14ac:dyDescent="0.5">
      <c r="A81" s="32"/>
      <c r="B81" s="37"/>
      <c r="C81" s="48"/>
      <c r="D81" s="63"/>
      <c r="E81" s="92"/>
      <c r="F81" s="70"/>
      <c r="G81" s="48"/>
    </row>
    <row r="82" spans="1:7" ht="17.399999999999999" x14ac:dyDescent="0.45">
      <c r="A82" s="17"/>
      <c r="B82" s="14" t="s">
        <v>65</v>
      </c>
      <c r="C82" s="93"/>
      <c r="D82" s="53"/>
      <c r="E82" s="94"/>
      <c r="F82" s="53"/>
      <c r="G82" s="57"/>
    </row>
    <row r="83" spans="1:7" ht="17.399999999999999" thickBot="1" x14ac:dyDescent="0.45">
      <c r="A83" s="17"/>
      <c r="B83" s="15"/>
      <c r="C83" s="95"/>
      <c r="D83" s="96"/>
      <c r="E83" s="57"/>
      <c r="F83" s="53"/>
      <c r="G83" s="57"/>
    </row>
    <row r="84" spans="1:7" ht="16.8" x14ac:dyDescent="0.4">
      <c r="A84" s="17"/>
      <c r="B84" s="15" t="s">
        <v>66</v>
      </c>
      <c r="C84" s="97">
        <v>48000</v>
      </c>
      <c r="D84" s="57"/>
      <c r="E84" s="57"/>
      <c r="F84" s="53"/>
      <c r="G84" s="57"/>
    </row>
    <row r="85" spans="1:7" ht="16.8" x14ac:dyDescent="0.4">
      <c r="A85" s="17"/>
      <c r="B85" s="15" t="s">
        <v>67</v>
      </c>
      <c r="C85" s="98">
        <v>48000</v>
      </c>
      <c r="D85" s="57"/>
      <c r="E85" s="57"/>
      <c r="F85" s="53"/>
      <c r="G85" s="57"/>
    </row>
    <row r="86" spans="1:7" ht="16.8" x14ac:dyDescent="0.4">
      <c r="A86" s="17"/>
      <c r="B86" s="15" t="s">
        <v>68</v>
      </c>
      <c r="C86" s="98">
        <v>48000</v>
      </c>
      <c r="D86" s="57"/>
      <c r="E86" s="57"/>
      <c r="F86" s="53"/>
      <c r="G86" s="57"/>
    </row>
    <row r="87" spans="1:7" ht="17.399999999999999" thickBot="1" x14ac:dyDescent="0.45">
      <c r="A87" s="26"/>
      <c r="B87" s="15" t="s">
        <v>69</v>
      </c>
      <c r="C87" s="99">
        <v>2225</v>
      </c>
      <c r="D87" s="57"/>
      <c r="E87" s="57"/>
      <c r="F87" s="53"/>
      <c r="G87" s="57"/>
    </row>
    <row r="88" spans="1:7" ht="18" thickBot="1" x14ac:dyDescent="0.5">
      <c r="A88" s="19"/>
      <c r="B88" s="25" t="s">
        <v>70</v>
      </c>
      <c r="C88" s="83">
        <f ca="1">SUM(C84:C96)</f>
        <v>146225</v>
      </c>
      <c r="D88" s="57"/>
      <c r="E88" s="57"/>
      <c r="F88" s="53"/>
      <c r="G88" s="57"/>
    </row>
    <row r="89" spans="1:7" x14ac:dyDescent="0.3">
      <c r="A89" s="7"/>
      <c r="B89" s="7"/>
      <c r="C89" s="7"/>
      <c r="D89" s="7"/>
      <c r="E89" s="7"/>
    </row>
    <row r="90" spans="1:7" ht="19.8" x14ac:dyDescent="0.45">
      <c r="A90" s="1"/>
      <c r="B90" s="1"/>
      <c r="C90" s="1"/>
      <c r="D90" s="5"/>
      <c r="E90" s="5"/>
      <c r="F90" s="5"/>
    </row>
    <row r="92" spans="1:7" ht="19.8" x14ac:dyDescent="0.45">
      <c r="A92" s="2"/>
      <c r="B92" s="1"/>
      <c r="C92" s="3"/>
      <c r="D92" s="5"/>
      <c r="E92" s="5"/>
      <c r="F92" s="5"/>
    </row>
    <row r="93" spans="1:7" x14ac:dyDescent="0.3">
      <c r="A93" s="2"/>
      <c r="B93" s="2"/>
      <c r="C93" s="2"/>
    </row>
    <row r="94" spans="1:7" x14ac:dyDescent="0.3">
      <c r="A94" s="2"/>
      <c r="B94" s="2"/>
      <c r="C94" s="4"/>
    </row>
    <row r="95" spans="1:7" x14ac:dyDescent="0.3">
      <c r="A95" s="2"/>
      <c r="B95" s="2"/>
      <c r="C95" s="4"/>
    </row>
    <row r="96" spans="1:7" x14ac:dyDescent="0.3">
      <c r="B96" s="2"/>
      <c r="C96" s="4"/>
    </row>
  </sheetData>
  <pageMargins left="0.25" right="0" top="0" bottom="0" header="0.3" footer="0.3"/>
  <pageSetup paperSize="9" scale="86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799B-5768-274D-A7FE-05F4D5CCEC51}">
  <dimension ref="A1:M76"/>
  <sheetViews>
    <sheetView topLeftCell="A20" zoomScale="130" zoomScaleNormal="130" workbookViewId="0">
      <selection activeCell="G11" sqref="G11"/>
    </sheetView>
  </sheetViews>
  <sheetFormatPr baseColWidth="10" defaultRowHeight="15.6" x14ac:dyDescent="0.3"/>
  <cols>
    <col min="1" max="1" width="6.5" customWidth="1"/>
  </cols>
  <sheetData>
    <row r="1" spans="1:13" s="8" customFormat="1" ht="16.8" x14ac:dyDescent="0.45">
      <c r="A1" s="31" t="s">
        <v>139</v>
      </c>
      <c r="B1" s="16"/>
      <c r="C1" s="16"/>
      <c r="M1" s="27"/>
    </row>
    <row r="2" spans="1:13" s="8" customFormat="1" ht="13.2" x14ac:dyDescent="0.3"/>
    <row r="3" spans="1:13" s="8" customFormat="1" ht="13.2" x14ac:dyDescent="0.3">
      <c r="A3" s="8" t="s">
        <v>81</v>
      </c>
      <c r="B3" s="29" t="s">
        <v>148</v>
      </c>
      <c r="C3" s="29"/>
      <c r="D3" s="29"/>
      <c r="E3" s="29"/>
      <c r="F3" s="29"/>
      <c r="G3" s="29"/>
      <c r="H3" s="29"/>
      <c r="I3" s="29"/>
    </row>
    <row r="4" spans="1:13" s="8" customFormat="1" ht="14.4" x14ac:dyDescent="0.35">
      <c r="B4" s="8" t="s">
        <v>149</v>
      </c>
      <c r="H4" s="30" t="s">
        <v>82</v>
      </c>
      <c r="I4" s="30" t="s">
        <v>138</v>
      </c>
      <c r="J4" s="30" t="s">
        <v>76</v>
      </c>
    </row>
    <row r="5" spans="1:13" s="8" customFormat="1" ht="14.4" x14ac:dyDescent="0.35">
      <c r="H5" s="27">
        <v>1687</v>
      </c>
      <c r="I5" s="27">
        <v>603</v>
      </c>
      <c r="J5" s="27">
        <f>H5*I5</f>
        <v>1017261</v>
      </c>
    </row>
    <row r="6" spans="1:13" s="8" customFormat="1" ht="13.2" x14ac:dyDescent="0.3">
      <c r="A6" s="8" t="s">
        <v>83</v>
      </c>
      <c r="B6" s="8" t="s">
        <v>84</v>
      </c>
    </row>
    <row r="7" spans="1:13" s="8" customFormat="1" ht="14.4" x14ac:dyDescent="0.35">
      <c r="A7" s="8" t="s">
        <v>85</v>
      </c>
      <c r="B7" s="29" t="s">
        <v>150</v>
      </c>
      <c r="C7" s="29"/>
      <c r="D7" s="29"/>
      <c r="E7" s="29"/>
      <c r="F7" s="29"/>
      <c r="G7" s="29"/>
      <c r="H7" s="8">
        <v>45</v>
      </c>
      <c r="I7" s="8">
        <v>750</v>
      </c>
      <c r="J7" s="27">
        <f>H7*I7</f>
        <v>33750</v>
      </c>
    </row>
    <row r="8" spans="1:13" s="8" customFormat="1" ht="14.4" x14ac:dyDescent="0.35">
      <c r="A8" s="8" t="s">
        <v>86</v>
      </c>
      <c r="B8" s="8" t="s">
        <v>87</v>
      </c>
      <c r="H8" s="8">
        <v>1750</v>
      </c>
      <c r="I8" s="8">
        <v>76</v>
      </c>
      <c r="J8" s="27">
        <f>H8*I8</f>
        <v>133000</v>
      </c>
    </row>
    <row r="9" spans="1:13" s="8" customFormat="1" ht="14.4" x14ac:dyDescent="0.35">
      <c r="A9" s="8" t="s">
        <v>88</v>
      </c>
      <c r="B9" s="8" t="s">
        <v>89</v>
      </c>
      <c r="D9" s="8" t="s">
        <v>90</v>
      </c>
      <c r="H9" s="8">
        <v>1750</v>
      </c>
      <c r="I9" s="8">
        <v>160</v>
      </c>
      <c r="J9" s="27">
        <f>H9*I9</f>
        <v>280000</v>
      </c>
    </row>
    <row r="10" spans="1:13" s="8" customFormat="1" ht="13.2" x14ac:dyDescent="0.3">
      <c r="A10" s="8" t="s">
        <v>91</v>
      </c>
      <c r="B10" s="8" t="s">
        <v>92</v>
      </c>
    </row>
    <row r="11" spans="1:13" s="8" customFormat="1" ht="13.2" x14ac:dyDescent="0.3">
      <c r="A11" s="8" t="s">
        <v>93</v>
      </c>
      <c r="B11" s="29" t="s">
        <v>166</v>
      </c>
      <c r="C11" s="29"/>
      <c r="D11" s="29"/>
      <c r="E11" s="29"/>
      <c r="F11" s="29"/>
      <c r="G11" s="29"/>
      <c r="H11" s="29">
        <v>46</v>
      </c>
      <c r="I11" s="29">
        <v>750</v>
      </c>
      <c r="J11" s="29">
        <f>H11*I11</f>
        <v>34500</v>
      </c>
    </row>
    <row r="12" spans="1:13" s="8" customFormat="1" ht="13.2" x14ac:dyDescent="0.3">
      <c r="A12" s="8" t="s">
        <v>94</v>
      </c>
      <c r="B12" s="8" t="s">
        <v>95</v>
      </c>
    </row>
    <row r="13" spans="1:13" s="8" customFormat="1" ht="13.2" x14ac:dyDescent="0.3">
      <c r="A13" s="8" t="s">
        <v>96</v>
      </c>
      <c r="B13" s="8" t="s">
        <v>97</v>
      </c>
    </row>
    <row r="14" spans="1:13" s="8" customFormat="1" ht="13.2" x14ac:dyDescent="0.3">
      <c r="A14" s="8" t="s">
        <v>98</v>
      </c>
      <c r="B14" s="8" t="s">
        <v>99</v>
      </c>
    </row>
    <row r="15" spans="1:13" s="8" customFormat="1" ht="13.2" x14ac:dyDescent="0.3">
      <c r="A15" s="8" t="s">
        <v>100</v>
      </c>
      <c r="B15" s="8" t="s">
        <v>101</v>
      </c>
    </row>
    <row r="16" spans="1:13" s="8" customFormat="1" ht="13.2" x14ac:dyDescent="0.3">
      <c r="A16" s="8" t="s">
        <v>102</v>
      </c>
      <c r="B16" s="8" t="s">
        <v>103</v>
      </c>
    </row>
    <row r="17" spans="1:9" s="8" customFormat="1" ht="13.2" x14ac:dyDescent="0.3">
      <c r="A17" s="8" t="s">
        <v>104</v>
      </c>
      <c r="B17" s="8" t="s">
        <v>105</v>
      </c>
    </row>
    <row r="18" spans="1:9" s="8" customFormat="1" ht="13.2" x14ac:dyDescent="0.3">
      <c r="A18" s="28" t="s">
        <v>106</v>
      </c>
      <c r="B18" s="28" t="s">
        <v>107</v>
      </c>
    </row>
    <row r="19" spans="1:9" s="8" customFormat="1" ht="13.2" x14ac:dyDescent="0.3">
      <c r="A19" s="8" t="s">
        <v>108</v>
      </c>
      <c r="B19" s="8" t="s">
        <v>109</v>
      </c>
    </row>
    <row r="20" spans="1:9" s="8" customFormat="1" ht="13.2" x14ac:dyDescent="0.3">
      <c r="A20" s="8" t="s">
        <v>110</v>
      </c>
      <c r="B20" s="8" t="s">
        <v>111</v>
      </c>
    </row>
    <row r="21" spans="1:9" s="8" customFormat="1" ht="13.2" x14ac:dyDescent="0.3">
      <c r="A21" s="8" t="s">
        <v>112</v>
      </c>
      <c r="B21" s="8" t="s">
        <v>113</v>
      </c>
    </row>
    <row r="22" spans="1:9" s="8" customFormat="1" ht="13.2" x14ac:dyDescent="0.3">
      <c r="A22" s="28" t="s">
        <v>114</v>
      </c>
      <c r="B22" s="28" t="s">
        <v>115</v>
      </c>
      <c r="C22" s="28"/>
      <c r="D22" s="28"/>
      <c r="E22" s="28"/>
      <c r="F22" s="28"/>
      <c r="G22" s="28"/>
      <c r="H22" s="28"/>
      <c r="I22" s="28"/>
    </row>
    <row r="23" spans="1:9" s="8" customFormat="1" ht="13.2" x14ac:dyDescent="0.3">
      <c r="A23" s="28" t="s">
        <v>116</v>
      </c>
      <c r="B23" s="8" t="s">
        <v>146</v>
      </c>
      <c r="G23" s="28"/>
    </row>
    <row r="24" spans="1:9" s="8" customFormat="1" ht="13.2" x14ac:dyDescent="0.3">
      <c r="A24" s="28" t="s">
        <v>117</v>
      </c>
      <c r="B24" s="28" t="s">
        <v>118</v>
      </c>
      <c r="C24" s="28"/>
      <c r="D24" s="28"/>
      <c r="E24" s="28"/>
    </row>
    <row r="25" spans="1:9" s="8" customFormat="1" ht="13.2" x14ac:dyDescent="0.3">
      <c r="A25" s="29" t="s">
        <v>119</v>
      </c>
      <c r="B25" s="29" t="s">
        <v>144</v>
      </c>
      <c r="C25" s="29"/>
      <c r="D25" s="29"/>
      <c r="E25" s="29"/>
      <c r="F25" s="28"/>
      <c r="G25" s="28"/>
      <c r="H25" s="28"/>
    </row>
    <row r="26" spans="1:9" s="8" customFormat="1" ht="13.2" x14ac:dyDescent="0.3">
      <c r="A26" s="29" t="s">
        <v>120</v>
      </c>
      <c r="B26" s="29" t="s">
        <v>145</v>
      </c>
      <c r="C26" s="29"/>
      <c r="D26" s="29"/>
      <c r="E26" s="29"/>
      <c r="F26" s="28"/>
      <c r="G26" s="28"/>
    </row>
    <row r="27" spans="1:9" s="8" customFormat="1" ht="13.2" x14ac:dyDescent="0.3">
      <c r="A27" s="28" t="s">
        <v>121</v>
      </c>
      <c r="B27" s="28" t="s">
        <v>141</v>
      </c>
      <c r="C27" s="28"/>
      <c r="D27" s="28"/>
      <c r="E27" s="28"/>
    </row>
    <row r="28" spans="1:9" s="8" customFormat="1" ht="13.2" x14ac:dyDescent="0.3">
      <c r="A28" s="28" t="s">
        <v>122</v>
      </c>
      <c r="B28" s="28" t="s">
        <v>123</v>
      </c>
      <c r="C28" s="28"/>
      <c r="D28" s="28"/>
      <c r="E28" s="28"/>
      <c r="F28" s="28"/>
      <c r="G28" s="28"/>
    </row>
    <row r="29" spans="1:9" s="8" customFormat="1" ht="13.2" x14ac:dyDescent="0.3">
      <c r="A29" s="28" t="s">
        <v>142</v>
      </c>
      <c r="B29" s="28" t="s">
        <v>147</v>
      </c>
      <c r="C29" s="28"/>
      <c r="D29" s="28"/>
      <c r="E29" s="28"/>
      <c r="F29" s="28"/>
    </row>
    <row r="30" spans="1:9" s="8" customFormat="1" ht="13.2" x14ac:dyDescent="0.3">
      <c r="A30" s="28" t="s">
        <v>124</v>
      </c>
      <c r="B30" s="28" t="s">
        <v>125</v>
      </c>
      <c r="C30" s="28"/>
      <c r="D30" s="28"/>
      <c r="E30" s="28"/>
      <c r="F30" s="28"/>
      <c r="G30" s="28"/>
    </row>
    <row r="31" spans="1:9" s="8" customFormat="1" ht="13.2" x14ac:dyDescent="0.3">
      <c r="A31" s="28" t="s">
        <v>126</v>
      </c>
      <c r="B31" s="28" t="s">
        <v>127</v>
      </c>
      <c r="C31" s="28"/>
      <c r="D31" s="28"/>
      <c r="E31" s="28"/>
      <c r="F31" s="28"/>
    </row>
    <row r="32" spans="1:9" s="8" customFormat="1" ht="13.2" x14ac:dyDescent="0.3">
      <c r="A32" s="8" t="s">
        <v>128</v>
      </c>
      <c r="B32" s="8" t="s">
        <v>129</v>
      </c>
    </row>
    <row r="33" spans="1:10" s="8" customFormat="1" ht="13.2" x14ac:dyDescent="0.3">
      <c r="A33" s="8" t="s">
        <v>130</v>
      </c>
      <c r="B33" s="8" t="s">
        <v>131</v>
      </c>
      <c r="G33" s="28"/>
      <c r="H33" s="28"/>
      <c r="I33" s="28"/>
      <c r="J33" s="28"/>
    </row>
    <row r="34" spans="1:10" s="8" customFormat="1" ht="13.2" x14ac:dyDescent="0.3">
      <c r="A34" s="8" t="s">
        <v>132</v>
      </c>
      <c r="B34" s="8" t="s">
        <v>133</v>
      </c>
      <c r="D34" s="28"/>
      <c r="E34" s="28"/>
      <c r="F34" s="28"/>
      <c r="H34" s="28"/>
      <c r="I34" s="28"/>
      <c r="J34" s="28"/>
    </row>
    <row r="35" spans="1:10" s="8" customFormat="1" ht="13.2" x14ac:dyDescent="0.3">
      <c r="A35" s="28" t="s">
        <v>134</v>
      </c>
      <c r="B35" s="28" t="s">
        <v>156</v>
      </c>
      <c r="C35" s="28"/>
      <c r="D35" s="28"/>
      <c r="E35" s="28"/>
      <c r="I35" s="28"/>
      <c r="J35" s="28"/>
    </row>
    <row r="36" spans="1:10" s="8" customFormat="1" ht="13.2" x14ac:dyDescent="0.3">
      <c r="A36" s="28" t="s">
        <v>135</v>
      </c>
      <c r="B36" s="29" t="s">
        <v>158</v>
      </c>
      <c r="C36" s="29"/>
      <c r="D36" s="29"/>
      <c r="E36" s="29"/>
      <c r="F36" s="29"/>
      <c r="I36" s="28"/>
      <c r="J36" s="28"/>
    </row>
    <row r="37" spans="1:10" s="8" customFormat="1" ht="13.2" x14ac:dyDescent="0.3">
      <c r="A37" s="28" t="s">
        <v>136</v>
      </c>
      <c r="B37" s="29" t="s">
        <v>159</v>
      </c>
      <c r="C37" s="29"/>
      <c r="D37" s="29"/>
      <c r="E37" s="29"/>
      <c r="F37" s="29"/>
      <c r="G37" s="28"/>
      <c r="H37" s="28"/>
      <c r="I37" s="28"/>
      <c r="J37" s="28"/>
    </row>
    <row r="38" spans="1:10" s="8" customFormat="1" ht="13.2" x14ac:dyDescent="0.3">
      <c r="A38" s="28" t="s">
        <v>137</v>
      </c>
      <c r="B38" s="28" t="s">
        <v>140</v>
      </c>
      <c r="C38" s="28"/>
      <c r="D38" s="28"/>
      <c r="E38" s="28"/>
      <c r="F38" s="28"/>
      <c r="J38" s="28"/>
    </row>
    <row r="39" spans="1:10" s="8" customFormat="1" ht="13.2" x14ac:dyDescent="0.3">
      <c r="A39" s="29" t="s">
        <v>154</v>
      </c>
      <c r="B39" s="29" t="s">
        <v>155</v>
      </c>
      <c r="C39" s="29"/>
    </row>
    <row r="40" spans="1:10" s="8" customFormat="1" ht="13.2" x14ac:dyDescent="0.3"/>
    <row r="41" spans="1:10" s="8" customFormat="1" ht="13.2" x14ac:dyDescent="0.3"/>
    <row r="42" spans="1:10" s="8" customFormat="1" ht="13.2" x14ac:dyDescent="0.3"/>
    <row r="43" spans="1:10" s="8" customFormat="1" ht="13.2" x14ac:dyDescent="0.3">
      <c r="I43" s="28"/>
      <c r="J43" s="28"/>
    </row>
    <row r="44" spans="1:10" s="8" customFormat="1" ht="13.2" x14ac:dyDescent="0.3">
      <c r="I44" s="28"/>
      <c r="J44" s="28"/>
    </row>
    <row r="45" spans="1:10" s="8" customFormat="1" ht="13.2" x14ac:dyDescent="0.3">
      <c r="I45" s="28"/>
      <c r="J45" s="28"/>
    </row>
    <row r="46" spans="1:10" s="8" customFormat="1" ht="13.2" x14ac:dyDescent="0.3">
      <c r="G46" s="28"/>
      <c r="H46" s="28"/>
      <c r="I46" s="28"/>
      <c r="J46" s="28"/>
    </row>
    <row r="47" spans="1:10" s="8" customFormat="1" ht="13.2" x14ac:dyDescent="0.3">
      <c r="F47" s="28"/>
      <c r="G47" s="28"/>
      <c r="H47" s="28"/>
      <c r="I47" s="28"/>
      <c r="J47" s="28"/>
    </row>
    <row r="48" spans="1:10" s="8" customFormat="1" ht="13.2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s="8" customFormat="1" ht="13.2" x14ac:dyDescent="0.3">
      <c r="E49" s="28"/>
      <c r="F49" s="28"/>
      <c r="G49" s="28"/>
      <c r="H49" s="28"/>
      <c r="I49" s="28"/>
      <c r="J49" s="28"/>
    </row>
    <row r="50" spans="1:10" s="8" customFormat="1" ht="13.2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s="8" customFormat="1" ht="13.2" x14ac:dyDescent="0.3">
      <c r="F51" s="28"/>
      <c r="G51" s="28"/>
      <c r="H51" s="28"/>
      <c r="I51" s="28"/>
      <c r="J51" s="28"/>
    </row>
    <row r="52" spans="1:10" s="8" customFormat="1" ht="13.2" x14ac:dyDescent="0.3">
      <c r="A52" s="28"/>
      <c r="B52" s="28"/>
      <c r="C52" s="28"/>
      <c r="D52" s="28"/>
      <c r="E52" s="28"/>
      <c r="F52" s="28"/>
      <c r="I52" s="28"/>
      <c r="J52" s="28"/>
    </row>
    <row r="53" spans="1:10" s="8" customFormat="1" ht="13.2" x14ac:dyDescent="0.3">
      <c r="G53" s="28"/>
      <c r="H53" s="28"/>
      <c r="I53" s="28"/>
      <c r="J53" s="28"/>
    </row>
    <row r="54" spans="1:10" s="8" customFormat="1" ht="13.2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s="8" customFormat="1" ht="13.2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s="8" customFormat="1" ht="13.2" x14ac:dyDescent="0.3">
      <c r="G56" s="28"/>
      <c r="H56" s="28"/>
      <c r="I56" s="28"/>
      <c r="J56" s="28"/>
    </row>
    <row r="57" spans="1:10" s="8" customFormat="1" ht="13.2" x14ac:dyDescent="0.3">
      <c r="A57" s="28"/>
      <c r="B57" s="28"/>
      <c r="C57" s="28"/>
      <c r="D57" s="28"/>
      <c r="E57" s="28"/>
      <c r="F57" s="28"/>
      <c r="H57" s="28"/>
      <c r="I57" s="28"/>
      <c r="J57" s="28"/>
    </row>
    <row r="58" spans="1:10" s="8" customFormat="1" ht="13.2" x14ac:dyDescent="0.3">
      <c r="G58" s="29"/>
      <c r="H58" s="29"/>
    </row>
    <row r="59" spans="1:10" s="8" customFormat="1" ht="13.2" x14ac:dyDescent="0.3">
      <c r="A59" s="29"/>
      <c r="B59" s="29"/>
      <c r="C59" s="29"/>
      <c r="D59" s="29"/>
      <c r="E59" s="29"/>
      <c r="F59" s="29"/>
    </row>
    <row r="60" spans="1:10" s="8" customFormat="1" ht="13.2" x14ac:dyDescent="0.3"/>
    <row r="61" spans="1:10" s="8" customFormat="1" ht="13.2" x14ac:dyDescent="0.3"/>
    <row r="62" spans="1:10" s="8" customFormat="1" ht="13.2" x14ac:dyDescent="0.3"/>
    <row r="63" spans="1:10" s="8" customFormat="1" ht="13.2" x14ac:dyDescent="0.3"/>
    <row r="64" spans="1:10" s="8" customFormat="1" ht="13.2" x14ac:dyDescent="0.3"/>
    <row r="65" spans="1:10" s="8" customFormat="1" ht="13.2" x14ac:dyDescent="0.3"/>
    <row r="66" spans="1:10" s="8" customFormat="1" ht="13.2" x14ac:dyDescent="0.3"/>
    <row r="67" spans="1:10" s="8" customFormat="1" ht="13.2" x14ac:dyDescent="0.3"/>
    <row r="68" spans="1:10" s="8" customFormat="1" ht="13.2" x14ac:dyDescent="0.3"/>
    <row r="69" spans="1:10" s="8" customFormat="1" ht="13.2" x14ac:dyDescent="0.3"/>
    <row r="70" spans="1:10" s="8" customFormat="1" ht="13.2" x14ac:dyDescent="0.3"/>
    <row r="71" spans="1:10" s="8" customFormat="1" ht="13.2" x14ac:dyDescent="0.3"/>
    <row r="72" spans="1:10" s="8" customFormat="1" ht="13.2" x14ac:dyDescent="0.3"/>
    <row r="73" spans="1:10" s="8" customFormat="1" ht="13.2" x14ac:dyDescent="0.3"/>
    <row r="74" spans="1:10" s="8" customFormat="1" ht="13.2" x14ac:dyDescent="0.3"/>
    <row r="75" spans="1:10" s="8" customFormat="1" x14ac:dyDescent="0.3">
      <c r="G75" s="6"/>
      <c r="H75" s="6"/>
      <c r="I75"/>
      <c r="J75"/>
    </row>
    <row r="76" spans="1:10" x14ac:dyDescent="0.3">
      <c r="A76" s="6"/>
      <c r="B76" s="6"/>
      <c r="C76" s="6"/>
      <c r="D76" s="6"/>
      <c r="E76" s="6"/>
      <c r="F76" s="6"/>
    </row>
  </sheetData>
  <pageMargins left="0" right="0" top="0" bottom="0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Revidert Budsjett D2250</vt:lpstr>
      <vt:lpstr>Noter til 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 Inge</cp:lastModifiedBy>
  <cp:lastPrinted>2020-09-10T09:14:52Z</cp:lastPrinted>
  <dcterms:created xsi:type="dcterms:W3CDTF">2020-03-03T06:14:41Z</dcterms:created>
  <dcterms:modified xsi:type="dcterms:W3CDTF">2020-09-19T07:54:08Z</dcterms:modified>
</cp:coreProperties>
</file>